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s\Documents\2018 BE\A new web site\graphics\"/>
    </mc:Choice>
  </mc:AlternateContent>
  <xr:revisionPtr revIDLastSave="0" documentId="8_{FECBBD1B-9D18-4C50-8896-7E998CE3EF8D}" xr6:coauthVersionLast="47" xr6:coauthVersionMax="47" xr10:uidLastSave="{00000000-0000-0000-0000-000000000000}"/>
  <bookViews>
    <workbookView xWindow="-28920" yWindow="-4755" windowWidth="29040" windowHeight="15720" xr2:uid="{FD5B1C09-D249-4CED-840F-4D7E7E8571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5" i="1" l="1"/>
  <c r="T10" i="1"/>
  <c r="C12" i="1"/>
  <c r="B15" i="1"/>
  <c r="B12" i="1"/>
  <c r="B10" i="1"/>
  <c r="C32" i="1" l="1"/>
  <c r="B32" i="1"/>
  <c r="E16" i="1" l="1"/>
  <c r="F16" i="1" s="1"/>
  <c r="G16" i="1" s="1"/>
  <c r="J22" i="1"/>
  <c r="P21" i="1"/>
  <c r="S21" i="1" s="1"/>
  <c r="S12" i="1"/>
  <c r="S15" i="1" s="1"/>
  <c r="J9" i="1"/>
  <c r="G33" i="1"/>
  <c r="E13" i="1"/>
  <c r="G31" i="1"/>
  <c r="M22" i="1" l="1"/>
  <c r="M24" i="1"/>
  <c r="F13" i="1"/>
  <c r="G13" i="1" s="1"/>
  <c r="G18" i="1" s="1"/>
  <c r="S8" i="1" s="1"/>
  <c r="S10" i="1" s="1"/>
</calcChain>
</file>

<file path=xl/sharedStrings.xml><?xml version="1.0" encoding="utf-8"?>
<sst xmlns="http://schemas.openxmlformats.org/spreadsheetml/2006/main" count="62" uniqueCount="50">
  <si>
    <t>2x2</t>
  </si>
  <si>
    <t>External</t>
  </si>
  <si>
    <t>Measurement</t>
  </si>
  <si>
    <t>Internal</t>
  </si>
  <si>
    <t>Wall height (maximum or average)</t>
  </si>
  <si>
    <t>length</t>
  </si>
  <si>
    <t>Enter your numbers in boxes shaded green only.</t>
  </si>
  <si>
    <t>Replace my example numbers already there.</t>
  </si>
  <si>
    <t>height of boards</t>
  </si>
  <si>
    <t>add 10%</t>
  </si>
  <si>
    <t>Enter here wall lengths. m.</t>
  </si>
  <si>
    <t>Timber boards against the concrete.</t>
  </si>
  <si>
    <t>note: metres, not numbers of boards.</t>
  </si>
  <si>
    <t>Enter the height of your preferred board.</t>
  </si>
  <si>
    <t>Usually 0.145 or 0.215.</t>
  </si>
  <si>
    <t>equals</t>
  </si>
  <si>
    <t>m</t>
  </si>
  <si>
    <t>Strongback timber.</t>
  </si>
  <si>
    <t>Usually 0.145 x 0.045.</t>
  </si>
  <si>
    <t>Choose a length at least as high</t>
  </si>
  <si>
    <t>as the wall.</t>
  </si>
  <si>
    <t>Longer if it makes the boards</t>
  </si>
  <si>
    <t>more useful later in your project.</t>
  </si>
  <si>
    <t>2 per metre per side.</t>
  </si>
  <si>
    <t>or</t>
  </si>
  <si>
    <t>Roofing batten to cut between rods.</t>
  </si>
  <si>
    <t>Usually 4 rows and always both sides.</t>
  </si>
  <si>
    <t>Ideally 19mm thick.</t>
  </si>
  <si>
    <t>Always 3m high with a 1m floor plate</t>
  </si>
  <si>
    <t>and 2m brace.</t>
  </si>
  <si>
    <t>Maximum spacing depends on your scaffold boards.</t>
  </si>
  <si>
    <t>Scaffold boards 38mm thick 1.2m centres.</t>
  </si>
  <si>
    <t>6x2 boards 45mm thick 1.5m centres.</t>
  </si>
  <si>
    <t>Spacing (centres) m.</t>
  </si>
  <si>
    <t>lengths</t>
  </si>
  <si>
    <t>per set</t>
  </si>
  <si>
    <t>Sundries</t>
  </si>
  <si>
    <t>10% compared to formwork boards</t>
  </si>
  <si>
    <t>additional 4x2</t>
  </si>
  <si>
    <t>ditto</t>
  </si>
  <si>
    <t>scaffold boards to walk on.</t>
  </si>
  <si>
    <t>handrail and posts</t>
  </si>
  <si>
    <t>decide between 4x2 and 2x2</t>
  </si>
  <si>
    <t>stitching timbers</t>
  </si>
  <si>
    <t>preferably 6x2 the same length as the height of</t>
  </si>
  <si>
    <t>your wall, but choose what you will re-use.</t>
  </si>
  <si>
    <t>Assuming formwork boards are 3.6m long</t>
  </si>
  <si>
    <t>add 20%</t>
  </si>
  <si>
    <t>4x2 triangle braces.</t>
  </si>
  <si>
    <t>Therefore 3no. 3m lengths of timber.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</si>
</sst>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4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auto="1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auto="1"/>
      </right>
      <top style="thin">
        <color rgb="FF7F7F7F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7F7F7F"/>
      </right>
      <top style="thin">
        <color rgb="FF7F7F7F"/>
      </top>
      <bottom style="thin">
        <color auto="1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1" applyNumberFormat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3" borderId="0" xfId="2"/>
    <xf numFmtId="0" fontId="0" fillId="0" borderId="0" xfId="0" applyAlignment="1">
      <alignment horizontal="right"/>
    </xf>
    <xf numFmtId="0" fontId="0" fillId="0" borderId="5" xfId="0" applyBorder="1"/>
    <xf numFmtId="0" fontId="4" fillId="2" borderId="0" xfId="1"/>
    <xf numFmtId="0" fontId="4" fillId="2" borderId="3" xfId="1" applyBorder="1"/>
    <xf numFmtId="0" fontId="4" fillId="2" borderId="4" xfId="1" applyBorder="1"/>
    <xf numFmtId="0" fontId="4" fillId="2" borderId="2" xfId="1" applyBorder="1"/>
    <xf numFmtId="0" fontId="7" fillId="2" borderId="0" xfId="1" applyFont="1"/>
    <xf numFmtId="1" fontId="6" fillId="4" borderId="1" xfId="3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4" fillId="2" borderId="11" xfId="1" applyBorder="1"/>
    <xf numFmtId="0" fontId="0" fillId="0" borderId="0" xfId="0" applyBorder="1" applyAlignment="1">
      <alignment horizontal="right"/>
    </xf>
    <xf numFmtId="1" fontId="0" fillId="0" borderId="14" xfId="0" applyNumberFormat="1" applyBorder="1"/>
    <xf numFmtId="0" fontId="6" fillId="4" borderId="1" xfId="3"/>
    <xf numFmtId="0" fontId="0" fillId="0" borderId="13" xfId="0" applyBorder="1"/>
    <xf numFmtId="0" fontId="0" fillId="0" borderId="14" xfId="0" applyBorder="1"/>
    <xf numFmtId="1" fontId="6" fillId="4" borderId="16" xfId="3" applyNumberFormat="1" applyBorder="1"/>
    <xf numFmtId="0" fontId="6" fillId="4" borderId="15" xfId="3" applyBorder="1"/>
    <xf numFmtId="1" fontId="6" fillId="4" borderId="1" xfId="3" applyNumberFormat="1" applyBorder="1"/>
    <xf numFmtId="0" fontId="6" fillId="4" borderId="12" xfId="3" applyBorder="1"/>
    <xf numFmtId="0" fontId="0" fillId="0" borderId="17" xfId="0" applyBorder="1"/>
    <xf numFmtId="1" fontId="6" fillId="4" borderId="18" xfId="3" applyNumberFormat="1" applyBorder="1"/>
    <xf numFmtId="0" fontId="6" fillId="4" borderId="16" xfId="3" applyBorder="1"/>
    <xf numFmtId="1" fontId="0" fillId="0" borderId="9" xfId="0" applyNumberFormat="1" applyBorder="1"/>
    <xf numFmtId="9" fontId="0" fillId="0" borderId="14" xfId="0" applyNumberFormat="1" applyBorder="1"/>
  </cellXfs>
  <cellStyles count="4">
    <cellStyle name="Bad" xfId="2" builtinId="27"/>
    <cellStyle name="Calculation" xfId="3" builtinId="22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C11D-52DE-4D3D-A13E-ED014BC10394}">
  <dimension ref="B1:AK38"/>
  <sheetViews>
    <sheetView tabSelected="1" workbookViewId="0">
      <selection activeCell="J15" sqref="J15"/>
    </sheetView>
  </sheetViews>
  <sheetFormatPr defaultRowHeight="15" x14ac:dyDescent="0.25"/>
  <cols>
    <col min="1" max="1" width="0.85546875" customWidth="1"/>
    <col min="2" max="2" width="17.140625" customWidth="1"/>
    <col min="3" max="3" width="16.42578125" customWidth="1"/>
    <col min="14" max="14" width="10.140625" customWidth="1"/>
  </cols>
  <sheetData>
    <row r="1" spans="2:37" ht="18.75" x14ac:dyDescent="0.3">
      <c r="B1" s="11" t="s">
        <v>6</v>
      </c>
      <c r="C1" s="7"/>
      <c r="D1" s="7"/>
      <c r="E1" s="7"/>
      <c r="F1" s="7"/>
    </row>
    <row r="2" spans="2:37" x14ac:dyDescent="0.25">
      <c r="B2" s="4" t="s">
        <v>7</v>
      </c>
      <c r="C2" s="4"/>
      <c r="D2" s="4"/>
    </row>
    <row r="4" spans="2:37" x14ac:dyDescent="0.25">
      <c r="B4" t="s">
        <v>10</v>
      </c>
    </row>
    <row r="5" spans="2:37" x14ac:dyDescent="0.25">
      <c r="E5" s="13" t="s">
        <v>11</v>
      </c>
      <c r="F5" s="14"/>
      <c r="G5" s="14"/>
      <c r="H5" s="15"/>
      <c r="J5" s="13" t="s">
        <v>25</v>
      </c>
      <c r="K5" s="14"/>
      <c r="L5" s="14"/>
      <c r="M5" s="15"/>
      <c r="P5" s="13" t="s">
        <v>36</v>
      </c>
      <c r="Q5" s="14"/>
      <c r="R5" s="14"/>
      <c r="S5" s="14"/>
      <c r="T5" s="15"/>
    </row>
    <row r="6" spans="2:37" x14ac:dyDescent="0.25">
      <c r="B6" s="5" t="s">
        <v>1</v>
      </c>
      <c r="C6" s="5" t="s">
        <v>3</v>
      </c>
      <c r="E6" s="16" t="s">
        <v>12</v>
      </c>
      <c r="F6" s="17"/>
      <c r="G6" s="17"/>
      <c r="H6" s="18"/>
      <c r="J6" s="16" t="s">
        <v>27</v>
      </c>
      <c r="K6" s="17"/>
      <c r="L6" s="17"/>
      <c r="M6" s="18"/>
      <c r="P6" s="16"/>
      <c r="Q6" s="17"/>
      <c r="R6" s="17"/>
      <c r="S6" s="17"/>
      <c r="T6" s="18"/>
    </row>
    <row r="7" spans="2:37" ht="15.75" thickBot="1" x14ac:dyDescent="0.3">
      <c r="B7" s="5" t="s">
        <v>2</v>
      </c>
      <c r="C7" s="5" t="s">
        <v>2</v>
      </c>
      <c r="E7" s="16"/>
      <c r="F7" s="17"/>
      <c r="G7" s="17"/>
      <c r="H7" s="18"/>
      <c r="J7" s="16" t="s">
        <v>26</v>
      </c>
      <c r="K7" s="17"/>
      <c r="L7" s="17"/>
      <c r="M7" s="18"/>
      <c r="P7" s="16" t="s">
        <v>0</v>
      </c>
      <c r="Q7" s="17" t="s">
        <v>37</v>
      </c>
      <c r="R7" s="17"/>
      <c r="S7" s="17"/>
      <c r="T7" s="18"/>
    </row>
    <row r="8" spans="2:37" x14ac:dyDescent="0.25">
      <c r="B8" s="8">
        <v>2.3570000000000002</v>
      </c>
      <c r="C8" s="8">
        <v>1.5569999999999999</v>
      </c>
      <c r="E8" s="16" t="s">
        <v>13</v>
      </c>
      <c r="F8" s="17"/>
      <c r="G8" s="17"/>
      <c r="H8" s="18"/>
      <c r="J8" s="16"/>
      <c r="K8" s="17"/>
      <c r="L8" s="17"/>
      <c r="M8" s="18"/>
      <c r="P8" s="16"/>
      <c r="Q8" s="17"/>
      <c r="R8" s="17"/>
      <c r="S8" s="27">
        <f>G18/10</f>
        <v>109.26565517241379</v>
      </c>
      <c r="T8" s="28" t="s">
        <v>16</v>
      </c>
      <c r="AK8" s="1"/>
    </row>
    <row r="9" spans="2:37" ht="15.75" thickBot="1" x14ac:dyDescent="0.3">
      <c r="B9" s="9">
        <v>0.45</v>
      </c>
      <c r="C9" s="9">
        <v>0.45</v>
      </c>
      <c r="E9" s="16" t="s">
        <v>14</v>
      </c>
      <c r="F9" s="17"/>
      <c r="G9" s="17"/>
      <c r="H9" s="18"/>
      <c r="J9" s="30">
        <f>(B32+C32)*4</f>
        <v>360.08</v>
      </c>
      <c r="K9" s="31" t="s">
        <v>16</v>
      </c>
      <c r="L9" s="24"/>
      <c r="M9" s="29"/>
      <c r="P9" s="16"/>
      <c r="Q9" s="17"/>
      <c r="R9" s="17"/>
      <c r="S9" s="17"/>
      <c r="T9" s="18"/>
      <c r="AK9" s="1"/>
    </row>
    <row r="10" spans="2:37" ht="15.75" thickBot="1" x14ac:dyDescent="0.3">
      <c r="B10" s="9">
        <f>13.265-1.557</f>
        <v>11.708</v>
      </c>
      <c r="C10" s="9">
        <v>11.708</v>
      </c>
      <c r="E10" s="19">
        <v>0.14499999999999999</v>
      </c>
      <c r="F10" s="17"/>
      <c r="G10" s="17"/>
      <c r="H10" s="18"/>
      <c r="P10" s="16" t="s">
        <v>38</v>
      </c>
      <c r="Q10" s="17"/>
      <c r="R10" s="17" t="s">
        <v>39</v>
      </c>
      <c r="S10" s="27">
        <f>S8</f>
        <v>109.26565517241379</v>
      </c>
      <c r="T10" s="28" t="str">
        <f>T8</f>
        <v>m</v>
      </c>
      <c r="AA10" s="1"/>
      <c r="AB10" s="1"/>
      <c r="AC10" s="1"/>
      <c r="AG10" s="1"/>
      <c r="AK10" s="1"/>
    </row>
    <row r="11" spans="2:37" x14ac:dyDescent="0.25">
      <c r="B11" s="9">
        <v>8.84</v>
      </c>
      <c r="C11" s="9">
        <v>7.84</v>
      </c>
      <c r="E11" s="16"/>
      <c r="F11" s="17"/>
      <c r="G11" s="17"/>
      <c r="H11" s="18"/>
      <c r="J11" s="13" t="s">
        <v>48</v>
      </c>
      <c r="K11" s="14"/>
      <c r="L11" s="14"/>
      <c r="M11" s="14"/>
      <c r="N11" s="15"/>
      <c r="P11" s="16"/>
      <c r="Q11" s="17"/>
      <c r="R11" s="17"/>
      <c r="S11" s="17"/>
      <c r="T11" s="18"/>
      <c r="AG11" s="1"/>
      <c r="AK11" s="1"/>
    </row>
    <row r="12" spans="2:37" x14ac:dyDescent="0.25">
      <c r="B12" s="9">
        <f>13.265-1.91+1</f>
        <v>12.355</v>
      </c>
      <c r="C12" s="9">
        <f>13.265-1.91</f>
        <v>11.355</v>
      </c>
      <c r="E12" s="16" t="s">
        <v>1</v>
      </c>
      <c r="F12" s="17" t="s">
        <v>9</v>
      </c>
      <c r="G12" s="17" t="s">
        <v>15</v>
      </c>
      <c r="H12" s="18"/>
      <c r="J12" s="16" t="s">
        <v>28</v>
      </c>
      <c r="K12" s="17"/>
      <c r="L12" s="17"/>
      <c r="M12" s="17"/>
      <c r="N12" s="18"/>
      <c r="P12" s="16" t="s">
        <v>40</v>
      </c>
      <c r="Q12" s="17"/>
      <c r="R12" s="17"/>
      <c r="S12" s="27">
        <f>B32*3</f>
        <v>140.72999999999999</v>
      </c>
      <c r="T12" s="28" t="s">
        <v>16</v>
      </c>
      <c r="V12" s="1"/>
      <c r="W12" s="1"/>
      <c r="AK12" s="1"/>
    </row>
    <row r="13" spans="2:37" x14ac:dyDescent="0.25">
      <c r="B13" s="9">
        <v>0.81</v>
      </c>
      <c r="C13" s="9">
        <v>0.81</v>
      </c>
      <c r="E13" s="16">
        <f>B32*C35/E10</f>
        <v>517.62758620689658</v>
      </c>
      <c r="F13" s="17">
        <f>E13/10</f>
        <v>51.762758620689659</v>
      </c>
      <c r="G13" s="17">
        <f>E13+F13</f>
        <v>569.3903448275862</v>
      </c>
      <c r="H13" s="18"/>
      <c r="J13" s="16" t="s">
        <v>29</v>
      </c>
      <c r="K13" s="17"/>
      <c r="L13" s="17"/>
      <c r="M13" s="17"/>
      <c r="N13" s="18"/>
      <c r="P13" s="16"/>
      <c r="Q13" s="17"/>
      <c r="R13" s="17"/>
      <c r="S13" s="17"/>
      <c r="T13" s="18"/>
      <c r="AA13" s="1"/>
      <c r="AB13" s="1"/>
      <c r="AC13" s="1"/>
    </row>
    <row r="14" spans="2:37" x14ac:dyDescent="0.25">
      <c r="B14" s="9">
        <v>1.91</v>
      </c>
      <c r="C14" s="9">
        <v>1.91</v>
      </c>
      <c r="E14" s="16"/>
      <c r="F14" s="17"/>
      <c r="G14" s="17"/>
      <c r="H14" s="18"/>
      <c r="J14" s="16" t="s">
        <v>49</v>
      </c>
      <c r="K14" s="17"/>
      <c r="L14" s="17"/>
      <c r="M14" s="17"/>
      <c r="N14" s="18"/>
      <c r="P14" s="16" t="s">
        <v>41</v>
      </c>
      <c r="Q14" s="17"/>
      <c r="R14" s="17"/>
      <c r="S14" s="17"/>
      <c r="T14" s="18"/>
      <c r="AF14" s="1"/>
      <c r="AG14" s="1"/>
    </row>
    <row r="15" spans="2:37" x14ac:dyDescent="0.25">
      <c r="B15" s="9">
        <f>7.84+0.45-0.81+1</f>
        <v>8.4799999999999986</v>
      </c>
      <c r="C15" s="9">
        <v>7.48</v>
      </c>
      <c r="E15" s="16" t="s">
        <v>3</v>
      </c>
      <c r="F15" s="17"/>
      <c r="G15" s="17"/>
      <c r="H15" s="18"/>
      <c r="J15" s="16" t="s">
        <v>30</v>
      </c>
      <c r="K15" s="17"/>
      <c r="L15" s="17"/>
      <c r="M15" s="17"/>
      <c r="N15" s="18"/>
      <c r="P15" s="16" t="s">
        <v>42</v>
      </c>
      <c r="Q15" s="17"/>
      <c r="R15" s="17"/>
      <c r="S15" s="27">
        <f>S12</f>
        <v>140.72999999999999</v>
      </c>
      <c r="T15" s="28" t="str">
        <f>T12</f>
        <v>m</v>
      </c>
    </row>
    <row r="16" spans="2:37" x14ac:dyDescent="0.25">
      <c r="B16" s="9"/>
      <c r="C16" s="9"/>
      <c r="E16" s="16">
        <f>C32*C35/E10</f>
        <v>475.69655172413798</v>
      </c>
      <c r="F16" s="17">
        <f>E16/10</f>
        <v>47.569655172413796</v>
      </c>
      <c r="G16" s="17">
        <f>E16+F16</f>
        <v>523.26620689655181</v>
      </c>
      <c r="H16" s="18"/>
      <c r="J16" s="16" t="s">
        <v>31</v>
      </c>
      <c r="K16" s="17"/>
      <c r="L16" s="17"/>
      <c r="M16" s="17"/>
      <c r="N16" s="18"/>
      <c r="P16" s="16"/>
      <c r="Q16" s="17"/>
      <c r="R16" s="17"/>
      <c r="S16" s="17"/>
      <c r="T16" s="18"/>
    </row>
    <row r="17" spans="2:29" x14ac:dyDescent="0.25">
      <c r="B17" s="9"/>
      <c r="C17" s="9"/>
      <c r="E17" s="16"/>
      <c r="F17" s="17"/>
      <c r="G17" s="17"/>
      <c r="H17" s="18"/>
      <c r="J17" s="16" t="s">
        <v>32</v>
      </c>
      <c r="K17" s="17"/>
      <c r="L17" s="17"/>
      <c r="M17" s="17"/>
      <c r="N17" s="18"/>
      <c r="P17" s="16" t="s">
        <v>43</v>
      </c>
      <c r="Q17" s="17"/>
      <c r="R17" s="17"/>
      <c r="S17" s="17"/>
      <c r="T17" s="18"/>
    </row>
    <row r="18" spans="2:29" x14ac:dyDescent="0.25">
      <c r="B18" s="9"/>
      <c r="C18" s="9"/>
      <c r="E18" s="23"/>
      <c r="F18" s="24"/>
      <c r="G18" s="25">
        <f>G13+G16</f>
        <v>1092.6565517241379</v>
      </c>
      <c r="H18" s="26" t="s">
        <v>16</v>
      </c>
      <c r="J18" s="16"/>
      <c r="K18" s="17"/>
      <c r="L18" s="17"/>
      <c r="M18" s="17"/>
      <c r="N18" s="18"/>
      <c r="P18" s="16" t="s">
        <v>44</v>
      </c>
      <c r="Q18" s="17"/>
      <c r="R18" s="17"/>
      <c r="S18" s="17"/>
      <c r="T18" s="18"/>
      <c r="W18" s="1"/>
    </row>
    <row r="19" spans="2:29" ht="15.75" thickBot="1" x14ac:dyDescent="0.3">
      <c r="B19" s="9"/>
      <c r="C19" s="9"/>
      <c r="J19" s="16" t="s">
        <v>33</v>
      </c>
      <c r="K19" s="17"/>
      <c r="L19" s="17"/>
      <c r="M19" s="17"/>
      <c r="N19" s="18"/>
      <c r="P19" s="16" t="s">
        <v>45</v>
      </c>
      <c r="Q19" s="17"/>
      <c r="R19" s="17"/>
      <c r="S19" s="17"/>
      <c r="T19" s="18"/>
    </row>
    <row r="20" spans="2:29" ht="15.75" thickBot="1" x14ac:dyDescent="0.3">
      <c r="B20" s="9"/>
      <c r="C20" s="9"/>
      <c r="J20" s="19">
        <v>1.2</v>
      </c>
      <c r="K20" s="17"/>
      <c r="L20" s="17"/>
      <c r="M20" s="17"/>
      <c r="N20" s="18"/>
      <c r="P20" s="16" t="s">
        <v>46</v>
      </c>
      <c r="Q20" s="17"/>
      <c r="R20" s="17"/>
      <c r="S20" s="17"/>
      <c r="T20" s="18"/>
    </row>
    <row r="21" spans="2:29" x14ac:dyDescent="0.25">
      <c r="B21" s="9"/>
      <c r="C21" s="9"/>
      <c r="E21" s="13" t="s">
        <v>17</v>
      </c>
      <c r="F21" s="14"/>
      <c r="G21" s="14"/>
      <c r="H21" s="15"/>
      <c r="J21" s="16"/>
      <c r="K21" s="20" t="s">
        <v>35</v>
      </c>
      <c r="L21" s="20" t="s">
        <v>16</v>
      </c>
      <c r="M21" s="17"/>
      <c r="N21" s="18"/>
      <c r="P21" s="23">
        <f>B32+C32/3.6</f>
        <v>58.884999999999998</v>
      </c>
      <c r="Q21" s="33" t="s">
        <v>47</v>
      </c>
      <c r="R21" s="24"/>
      <c r="S21" s="25">
        <f>P21*1.2</f>
        <v>70.661999999999992</v>
      </c>
      <c r="T21" s="26" t="s">
        <v>34</v>
      </c>
    </row>
    <row r="22" spans="2:29" x14ac:dyDescent="0.25">
      <c r="B22" s="9"/>
      <c r="C22" s="9"/>
      <c r="E22" s="16" t="s">
        <v>18</v>
      </c>
      <c r="F22" s="17"/>
      <c r="G22" s="17"/>
      <c r="H22" s="18"/>
      <c r="J22" s="32">
        <f>C32</f>
        <v>43.11</v>
      </c>
      <c r="K22" s="17">
        <v>3</v>
      </c>
      <c r="L22" s="17">
        <v>3</v>
      </c>
      <c r="M22" s="12">
        <f>J22*K22*L22</f>
        <v>387.98999999999995</v>
      </c>
      <c r="N22" s="22" t="s">
        <v>16</v>
      </c>
      <c r="AB22" s="2"/>
      <c r="AC22" s="1"/>
    </row>
    <row r="23" spans="2:29" x14ac:dyDescent="0.25">
      <c r="B23" s="9"/>
      <c r="C23" s="9"/>
      <c r="E23" s="16" t="s">
        <v>19</v>
      </c>
      <c r="F23" s="17"/>
      <c r="G23" s="17"/>
      <c r="H23" s="18"/>
      <c r="J23" s="16"/>
      <c r="K23" s="17"/>
      <c r="L23" s="17"/>
      <c r="M23" s="20" t="s">
        <v>24</v>
      </c>
      <c r="N23" s="18"/>
      <c r="AC23" s="1"/>
    </row>
    <row r="24" spans="2:29" x14ac:dyDescent="0.25">
      <c r="B24" s="9"/>
      <c r="C24" s="9"/>
      <c r="E24" s="16" t="s">
        <v>20</v>
      </c>
      <c r="F24" s="17"/>
      <c r="G24" s="17"/>
      <c r="H24" s="18"/>
      <c r="J24" s="23"/>
      <c r="K24" s="24"/>
      <c r="L24" s="24"/>
      <c r="M24" s="21">
        <f>J22*K22</f>
        <v>129.32999999999998</v>
      </c>
      <c r="N24" s="29" t="s">
        <v>34</v>
      </c>
    </row>
    <row r="25" spans="2:29" x14ac:dyDescent="0.25">
      <c r="B25" s="9"/>
      <c r="C25" s="9"/>
      <c r="E25" s="16" t="s">
        <v>21</v>
      </c>
      <c r="F25" s="17"/>
      <c r="G25" s="17"/>
      <c r="H25" s="18"/>
    </row>
    <row r="26" spans="2:29" x14ac:dyDescent="0.25">
      <c r="B26" s="9"/>
      <c r="C26" s="9"/>
      <c r="E26" s="16" t="s">
        <v>22</v>
      </c>
      <c r="F26" s="17"/>
      <c r="G26" s="17"/>
      <c r="H26" s="18"/>
    </row>
    <row r="27" spans="2:29" x14ac:dyDescent="0.25">
      <c r="B27" s="9"/>
      <c r="C27" s="9"/>
      <c r="E27" s="16"/>
      <c r="F27" s="17"/>
      <c r="G27" s="17"/>
      <c r="H27" s="18"/>
    </row>
    <row r="28" spans="2:29" x14ac:dyDescent="0.25">
      <c r="B28" s="9"/>
      <c r="C28" s="9"/>
      <c r="E28" s="16" t="s">
        <v>23</v>
      </c>
      <c r="F28" s="17"/>
      <c r="G28" s="17"/>
      <c r="H28" s="18"/>
    </row>
    <row r="29" spans="2:29" x14ac:dyDescent="0.25">
      <c r="B29" s="9"/>
      <c r="C29" s="9"/>
      <c r="E29" s="16"/>
      <c r="F29" s="17"/>
      <c r="G29" s="17"/>
      <c r="H29" s="18"/>
    </row>
    <row r="30" spans="2:29" ht="15.75" thickBot="1" x14ac:dyDescent="0.3">
      <c r="B30" s="9"/>
      <c r="C30" s="9"/>
      <c r="E30" s="16" t="s">
        <v>5</v>
      </c>
      <c r="F30" s="17"/>
      <c r="G30" s="17"/>
      <c r="H30" s="18"/>
      <c r="X30" s="1"/>
      <c r="Y30" s="1"/>
    </row>
    <row r="31" spans="2:29" ht="15.75" thickBot="1" x14ac:dyDescent="0.3">
      <c r="B31" s="9"/>
      <c r="C31" s="9"/>
      <c r="E31" s="19">
        <v>3.6</v>
      </c>
      <c r="F31" s="17"/>
      <c r="G31" s="27">
        <f>B32*4*E31</f>
        <v>675.50400000000002</v>
      </c>
      <c r="H31" s="28" t="s">
        <v>16</v>
      </c>
    </row>
    <row r="32" spans="2:29" ht="15.75" thickBot="1" x14ac:dyDescent="0.3">
      <c r="B32" s="6">
        <f>SUM(B8:B31)</f>
        <v>46.91</v>
      </c>
      <c r="C32" s="6">
        <f>SUM(C8:C31)</f>
        <v>43.11</v>
      </c>
      <c r="E32" s="16"/>
      <c r="F32" s="17"/>
      <c r="G32" s="20" t="s">
        <v>24</v>
      </c>
      <c r="H32" s="18"/>
      <c r="W32" s="1"/>
    </row>
    <row r="33" spans="2:25" x14ac:dyDescent="0.25">
      <c r="E33" s="23"/>
      <c r="F33" s="24"/>
      <c r="G33" s="21">
        <f>B32*4</f>
        <v>187.64</v>
      </c>
      <c r="H33" s="29" t="s">
        <v>34</v>
      </c>
      <c r="W33" s="1"/>
    </row>
    <row r="34" spans="2:25" ht="15.75" thickBot="1" x14ac:dyDescent="0.3">
      <c r="B34" t="s">
        <v>4</v>
      </c>
    </row>
    <row r="35" spans="2:25" ht="15.75" thickBot="1" x14ac:dyDescent="0.3">
      <c r="C35" s="10">
        <v>1.6</v>
      </c>
    </row>
    <row r="37" spans="2:25" x14ac:dyDescent="0.25">
      <c r="B37" t="s">
        <v>8</v>
      </c>
    </row>
    <row r="38" spans="2:25" x14ac:dyDescent="0.25">
      <c r="W38" s="3"/>
      <c r="X38" s="3"/>
      <c r="Y38" s="3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Sacre</dc:creator>
  <cp:lastModifiedBy>Phil Sacre</cp:lastModifiedBy>
  <dcterms:created xsi:type="dcterms:W3CDTF">2022-06-25T11:58:33Z</dcterms:created>
  <dcterms:modified xsi:type="dcterms:W3CDTF">2022-10-01T08:13:30Z</dcterms:modified>
</cp:coreProperties>
</file>